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9440" windowHeight="8010"/>
  </bookViews>
  <sheets>
    <sheet name="List1" sheetId="1" r:id="rId1"/>
    <sheet name="List2" sheetId="2" r:id="rId2"/>
    <sheet name="List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B56" i="1"/>
  <c r="A56"/>
  <c r="F56" s="1"/>
  <c r="G56" s="1"/>
  <c r="B55"/>
  <c r="A55"/>
  <c r="F55" s="1"/>
  <c r="B54"/>
  <c r="A54"/>
  <c r="F54" s="1"/>
  <c r="B53"/>
  <c r="A53"/>
  <c r="F53" s="1"/>
  <c r="B52"/>
  <c r="A52"/>
  <c r="F52" s="1"/>
  <c r="B51"/>
  <c r="A51"/>
  <c r="F51" s="1"/>
  <c r="E50"/>
  <c r="B50"/>
  <c r="A50"/>
  <c r="F50" s="1"/>
  <c r="F49"/>
  <c r="E49"/>
  <c r="B49"/>
  <c r="A49"/>
  <c r="B48"/>
  <c r="A48"/>
  <c r="F48" s="1"/>
  <c r="B47"/>
  <c r="A47"/>
  <c r="F47" s="1"/>
  <c r="E46"/>
  <c r="B46"/>
  <c r="A46"/>
  <c r="F46" s="1"/>
  <c r="B45"/>
  <c r="A45"/>
  <c r="F45" s="1"/>
  <c r="E44"/>
  <c r="D44"/>
  <c r="B44"/>
  <c r="A44"/>
  <c r="B43"/>
  <c r="A43"/>
  <c r="F43" s="1"/>
  <c r="B42"/>
  <c r="A42"/>
  <c r="F42" s="1"/>
  <c r="B41"/>
  <c r="A41"/>
  <c r="F41" s="1"/>
  <c r="B40"/>
  <c r="A40"/>
  <c r="F40" s="1"/>
  <c r="B39"/>
  <c r="A39"/>
  <c r="F39" s="1"/>
  <c r="B38"/>
  <c r="A38"/>
  <c r="F38" s="1"/>
  <c r="B37"/>
  <c r="A37"/>
  <c r="F37" s="1"/>
  <c r="B36"/>
  <c r="A36"/>
  <c r="F36" s="1"/>
  <c r="B35"/>
  <c r="A35"/>
  <c r="F35" s="1"/>
  <c r="F34"/>
  <c r="E34"/>
  <c r="B34"/>
  <c r="A34"/>
  <c r="E33"/>
  <c r="B33"/>
  <c r="A33"/>
  <c r="F33" s="1"/>
  <c r="B32"/>
  <c r="A32"/>
  <c r="F32" s="1"/>
  <c r="B31"/>
  <c r="A31"/>
  <c r="F31" s="1"/>
  <c r="B30"/>
  <c r="A30"/>
  <c r="F30" s="1"/>
  <c r="E29"/>
  <c r="D29"/>
  <c r="B29"/>
  <c r="A29"/>
  <c r="F29" s="1"/>
  <c r="B28"/>
  <c r="A28"/>
  <c r="F28" s="1"/>
  <c r="B27"/>
  <c r="A27"/>
  <c r="F27" s="1"/>
  <c r="E26"/>
  <c r="B26"/>
  <c r="A26"/>
  <c r="F26" s="1"/>
  <c r="E25"/>
  <c r="B25"/>
  <c r="A25"/>
  <c r="F25" s="1"/>
  <c r="B24"/>
  <c r="A24"/>
  <c r="F24" s="1"/>
  <c r="E23"/>
  <c r="B23"/>
  <c r="A23"/>
  <c r="F23" s="1"/>
  <c r="B22"/>
  <c r="A22"/>
  <c r="F22" s="1"/>
  <c r="B21"/>
  <c r="A21"/>
  <c r="F21" s="1"/>
  <c r="B20"/>
  <c r="A20"/>
  <c r="F20" s="1"/>
  <c r="B19"/>
  <c r="A19"/>
  <c r="F19" s="1"/>
  <c r="B18"/>
  <c r="A18"/>
  <c r="F18" s="1"/>
  <c r="B17"/>
  <c r="A17"/>
  <c r="F17" s="1"/>
  <c r="E16"/>
  <c r="B16"/>
  <c r="A16"/>
  <c r="F16" s="1"/>
  <c r="F15"/>
  <c r="E15"/>
  <c r="B15"/>
  <c r="A15"/>
  <c r="E14"/>
  <c r="B14"/>
  <c r="A14"/>
  <c r="F14" s="1"/>
  <c r="B13"/>
  <c r="A13"/>
  <c r="F13" s="1"/>
  <c r="E12"/>
  <c r="B12"/>
  <c r="A12"/>
  <c r="F12" s="1"/>
  <c r="E11"/>
  <c r="B11"/>
  <c r="A11"/>
  <c r="F11" s="1"/>
  <c r="F44" l="1"/>
  <c r="G13"/>
  <c r="G48"/>
  <c r="G47"/>
  <c r="G11"/>
  <c r="G18"/>
  <c r="G22"/>
  <c r="G29"/>
  <c r="G32"/>
  <c r="G34"/>
  <c r="G42"/>
  <c r="G44"/>
  <c r="G52"/>
  <c r="G54"/>
  <c r="G12"/>
  <c r="G16"/>
  <c r="G25"/>
  <c r="G28"/>
  <c r="G35"/>
  <c r="G39"/>
  <c r="G43"/>
  <c r="G50"/>
  <c r="G17"/>
  <c r="G21"/>
  <c r="G33"/>
  <c r="G46"/>
  <c r="G55"/>
  <c r="G15"/>
  <c r="G19"/>
  <c r="G23"/>
  <c r="G31"/>
  <c r="G36"/>
  <c r="G40"/>
  <c r="G49"/>
  <c r="G51"/>
  <c r="G53"/>
  <c r="G24"/>
  <c r="G26"/>
  <c r="G37"/>
  <c r="G41"/>
  <c r="G14"/>
  <c r="G20"/>
  <c r="G27"/>
  <c r="G30"/>
  <c r="G38"/>
  <c r="G45"/>
</calcChain>
</file>

<file path=xl/sharedStrings.xml><?xml version="1.0" encoding="utf-8"?>
<sst xmlns="http://schemas.openxmlformats.org/spreadsheetml/2006/main" count="26" uniqueCount="24">
  <si>
    <t>VÝSLEDKOVÁ  LISTINA</t>
  </si>
  <si>
    <t>Název soutěže</t>
  </si>
  <si>
    <t>Závod Tří terčů</t>
  </si>
  <si>
    <t>Pořadatel</t>
  </si>
  <si>
    <t>SSK 0062 Hradec Králové</t>
  </si>
  <si>
    <t>Termín konání</t>
  </si>
  <si>
    <t>6.července 2019</t>
  </si>
  <si>
    <t>Místo konání</t>
  </si>
  <si>
    <t>Hradec Králové Třebeš</t>
  </si>
  <si>
    <t>Kategorie</t>
  </si>
  <si>
    <t>Jednotlivci - bez rozdílu kategorií</t>
  </si>
  <si>
    <t>Hlavní rozhodčí</t>
  </si>
  <si>
    <t>Pinkas Petr</t>
  </si>
  <si>
    <t>Ředitel soutěže</t>
  </si>
  <si>
    <t>Kupčík Pavel</t>
  </si>
  <si>
    <t>Zelená figura</t>
  </si>
  <si>
    <t>Meznr. terč</t>
  </si>
  <si>
    <t>Papoušek</t>
  </si>
  <si>
    <t>Výsledek</t>
  </si>
  <si>
    <t>Příjmení, jméno</t>
  </si>
  <si>
    <t>Organizace</t>
  </si>
  <si>
    <t>Body</t>
  </si>
  <si>
    <t>Body celkem</t>
  </si>
  <si>
    <t>POŘADÍ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</si>
</sst>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26"/>
      <name val="Bookman Old Style"/>
      <family val="1"/>
      <charset val="238"/>
    </font>
    <font>
      <b/>
      <sz val="10"/>
      <name val="Bookman Old Style"/>
      <family val="1"/>
      <charset val="238"/>
    </font>
    <font>
      <b/>
      <sz val="10"/>
      <name val="Bookman Old Style"/>
      <family val="1"/>
    </font>
    <font>
      <b/>
      <sz val="10"/>
      <color indexed="10"/>
      <name val="Bookman Old Style"/>
      <family val="1"/>
      <charset val="238"/>
    </font>
    <font>
      <b/>
      <sz val="12"/>
      <name val="Bookman Old Style"/>
      <family val="1"/>
    </font>
    <font>
      <b/>
      <sz val="10"/>
      <name val="Times New Roman CE"/>
      <family val="1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4" xfId="0" applyFont="1" applyBorder="1"/>
    <xf numFmtId="0" fontId="3" fillId="4" borderId="14" xfId="0" applyFont="1" applyFill="1" applyBorder="1" applyAlignment="1"/>
    <xf numFmtId="0" fontId="3" fillId="4" borderId="15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3" fillId="4" borderId="16" xfId="0" applyFont="1" applyFill="1" applyBorder="1" applyAlignment="1"/>
    <xf numFmtId="0" fontId="3" fillId="4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6" borderId="17" xfId="0" applyFont="1" applyFill="1" applyBorder="1" applyAlignment="1">
      <alignment horizontal="center" vertical="center"/>
    </xf>
    <xf numFmtId="0" fontId="3" fillId="7" borderId="18" xfId="0" applyFont="1" applyFill="1" applyBorder="1" applyAlignment="1">
      <alignment horizontal="center" vertical="center" wrapText="1"/>
    </xf>
    <xf numFmtId="0" fontId="3" fillId="7" borderId="17" xfId="0" applyFont="1" applyFill="1" applyBorder="1" applyAlignment="1">
      <alignment horizontal="center" vertical="center"/>
    </xf>
    <xf numFmtId="0" fontId="6" fillId="0" borderId="14" xfId="0" applyFont="1" applyFill="1" applyBorder="1"/>
    <xf numFmtId="0" fontId="7" fillId="4" borderId="19" xfId="0" applyFont="1" applyFill="1" applyBorder="1" applyAlignment="1">
      <alignment horizontal="center"/>
    </xf>
    <xf numFmtId="0" fontId="7" fillId="5" borderId="20" xfId="0" applyFont="1" applyFill="1" applyBorder="1" applyAlignment="1">
      <alignment horizontal="center"/>
    </xf>
    <xf numFmtId="0" fontId="7" fillId="6" borderId="14" xfId="0" applyFont="1" applyFill="1" applyBorder="1" applyAlignment="1">
      <alignment horizontal="center"/>
    </xf>
    <xf numFmtId="0" fontId="7" fillId="8" borderId="21" xfId="0" applyFont="1" applyFill="1" applyBorder="1" applyAlignment="1">
      <alignment horizontal="center"/>
    </xf>
    <xf numFmtId="0" fontId="8" fillId="7" borderId="22" xfId="0" applyFont="1" applyFill="1" applyBorder="1" applyAlignment="1">
      <alignment horizontal="center"/>
    </xf>
    <xf numFmtId="0" fontId="6" fillId="0" borderId="23" xfId="0" applyFont="1" applyFill="1" applyBorder="1"/>
    <xf numFmtId="0" fontId="7" fillId="4" borderId="20" xfId="0" applyFont="1" applyFill="1" applyBorder="1" applyAlignment="1">
      <alignment horizontal="center"/>
    </xf>
    <xf numFmtId="0" fontId="7" fillId="6" borderId="23" xfId="0" applyFont="1" applyFill="1" applyBorder="1" applyAlignment="1">
      <alignment horizontal="center"/>
    </xf>
    <xf numFmtId="0" fontId="7" fillId="8" borderId="24" xfId="0" applyFont="1" applyFill="1" applyBorder="1" applyAlignment="1">
      <alignment horizontal="center"/>
    </xf>
    <xf numFmtId="0" fontId="7" fillId="4" borderId="25" xfId="0" applyFont="1" applyFill="1" applyBorder="1" applyAlignment="1">
      <alignment horizontal="center"/>
    </xf>
    <xf numFmtId="0" fontId="7" fillId="5" borderId="25" xfId="0" applyFont="1" applyFill="1" applyBorder="1" applyAlignment="1">
      <alignment horizontal="center"/>
    </xf>
    <xf numFmtId="0" fontId="7" fillId="6" borderId="20" xfId="0" applyFont="1" applyFill="1" applyBorder="1" applyAlignment="1">
      <alignment horizontal="center"/>
    </xf>
    <xf numFmtId="0" fontId="7" fillId="4" borderId="23" xfId="0" applyFont="1" applyFill="1" applyBorder="1" applyAlignment="1">
      <alignment horizontal="center"/>
    </xf>
    <xf numFmtId="0" fontId="7" fillId="5" borderId="23" xfId="0" applyFont="1" applyFill="1" applyBorder="1" applyAlignment="1">
      <alignment horizontal="center"/>
    </xf>
    <xf numFmtId="0" fontId="4" fillId="3" borderId="8" xfId="0" applyFont="1" applyFill="1" applyBorder="1"/>
    <xf numFmtId="0" fontId="4" fillId="3" borderId="9" xfId="0" applyFont="1" applyFill="1" applyBorder="1"/>
    <xf numFmtId="0" fontId="4" fillId="3" borderId="10" xfId="0" applyFont="1" applyFill="1" applyBorder="1"/>
    <xf numFmtId="0" fontId="4" fillId="3" borderId="11" xfId="0" applyFont="1" applyFill="1" applyBorder="1"/>
    <xf numFmtId="0" fontId="4" fillId="3" borderId="12" xfId="0" applyFont="1" applyFill="1" applyBorder="1"/>
    <xf numFmtId="0" fontId="4" fillId="3" borderId="13" xfId="0" applyFont="1" applyFill="1" applyBorder="1"/>
    <xf numFmtId="0" fontId="5" fillId="7" borderId="5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6" fillId="9" borderId="23" xfId="0" applyFont="1" applyFill="1" applyBorder="1"/>
    <xf numFmtId="0" fontId="7" fillId="9" borderId="20" xfId="0" applyFont="1" applyFill="1" applyBorder="1" applyAlignment="1">
      <alignment horizontal="center"/>
    </xf>
    <xf numFmtId="0" fontId="7" fillId="9" borderId="23" xfId="0" applyFont="1" applyFill="1" applyBorder="1" applyAlignment="1">
      <alignment horizontal="center"/>
    </xf>
    <xf numFmtId="0" fontId="7" fillId="9" borderId="24" xfId="0" applyFont="1" applyFill="1" applyBorder="1" applyAlignment="1">
      <alignment horizontal="center"/>
    </xf>
    <xf numFmtId="0" fontId="8" fillId="9" borderId="22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la/Desktop/St&#345;eleck&#233;%20z&#225;vody/st&#345;eleck&#233;%20z&#225;vody-6.6.2019-Cel&#23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ezenční listina"/>
      <sheetName val="Výsledková listin"/>
    </sheetNames>
    <sheetDataSet>
      <sheetData sheetId="0">
        <row r="3">
          <cell r="B3" t="str">
            <v>Tichý Filip</v>
          </cell>
        </row>
        <row r="4">
          <cell r="B4" t="str">
            <v>Louda Jaroslav - Pi.</v>
          </cell>
          <cell r="C4" t="str">
            <v>KVZ Turnov</v>
          </cell>
        </row>
        <row r="5">
          <cell r="B5" t="str">
            <v>Šída Bohuslav - Pi.</v>
          </cell>
          <cell r="C5" t="str">
            <v>KVZ Turnov</v>
          </cell>
        </row>
        <row r="6">
          <cell r="B6" t="str">
            <v>Šídová Olga - REV</v>
          </cell>
          <cell r="C6" t="str">
            <v>KVZ Turnov</v>
          </cell>
        </row>
        <row r="7">
          <cell r="B7" t="str">
            <v>Novotný Jaroslav -Pi.</v>
          </cell>
          <cell r="C7" t="str">
            <v>KVZ Turnov</v>
          </cell>
        </row>
        <row r="8">
          <cell r="B8" t="str">
            <v>Král Evžen - Pi.</v>
          </cell>
          <cell r="C8" t="str">
            <v>SSK Polička</v>
          </cell>
        </row>
        <row r="9">
          <cell r="B9" t="str">
            <v>Vojtíšek Josef - Pi.</v>
          </cell>
        </row>
        <row r="10">
          <cell r="B10" t="str">
            <v>Herber Jan - Pi.</v>
          </cell>
        </row>
        <row r="11">
          <cell r="B11" t="str">
            <v>Bošanský Kamil - Pi.</v>
          </cell>
        </row>
        <row r="12">
          <cell r="B12" t="str">
            <v>Jánošík Fedor - Pi.</v>
          </cell>
          <cell r="C12" t="str">
            <v>AVZO Křinec</v>
          </cell>
        </row>
        <row r="13">
          <cell r="B13" t="str">
            <v>Adámek Václav - Pi.</v>
          </cell>
        </row>
        <row r="14">
          <cell r="B14" t="str">
            <v>Pakosta Karel - Pi.</v>
          </cell>
          <cell r="C14" t="str">
            <v>KVZ Týn nad Vltavou</v>
          </cell>
        </row>
        <row r="15">
          <cell r="B15" t="str">
            <v>Bočan Stanislav - Pi.</v>
          </cell>
          <cell r="C15" t="str">
            <v>SSK Milevsko</v>
          </cell>
        </row>
        <row r="16">
          <cell r="B16" t="str">
            <v>Dolejš Radim - Pi.</v>
          </cell>
          <cell r="C16" t="str">
            <v>SSK Tábor</v>
          </cell>
        </row>
        <row r="17">
          <cell r="B17" t="str">
            <v>Vnouček Miloš - Pi.</v>
          </cell>
          <cell r="C17" t="str">
            <v>KVZ Liberec</v>
          </cell>
        </row>
        <row r="18">
          <cell r="B18" t="str">
            <v>Hanzlík Miroslav - Pi.</v>
          </cell>
          <cell r="C18" t="str">
            <v>KVZ Liberec</v>
          </cell>
        </row>
        <row r="19">
          <cell r="B19" t="str">
            <v>Vnouček Tomáš - Pi.</v>
          </cell>
          <cell r="C19" t="str">
            <v>KVZ Liberec</v>
          </cell>
        </row>
        <row r="20">
          <cell r="B20" t="str">
            <v>Krátký Karel - Pi.</v>
          </cell>
          <cell r="C20" t="str">
            <v>KVZ Liberec</v>
          </cell>
        </row>
        <row r="21">
          <cell r="B21" t="str">
            <v>Mertlík Václav - Pi.</v>
          </cell>
          <cell r="C21" t="str">
            <v>KVZ Dobruška</v>
          </cell>
        </row>
        <row r="22">
          <cell r="B22" t="str">
            <v>Vlachý Jan - Pi.</v>
          </cell>
          <cell r="C22" t="str">
            <v>SSK 0062</v>
          </cell>
        </row>
        <row r="23">
          <cell r="B23" t="str">
            <v>Janák Václav - Pi.</v>
          </cell>
          <cell r="C23" t="str">
            <v>SSK 0062</v>
          </cell>
        </row>
        <row r="24">
          <cell r="B24" t="str">
            <v>Louda Jaroslav - REV</v>
          </cell>
          <cell r="C24" t="str">
            <v>KVZ Turnov</v>
          </cell>
        </row>
        <row r="25">
          <cell r="B25" t="str">
            <v>Šída Bohuslav - REV</v>
          </cell>
          <cell r="C25" t="str">
            <v>KVZ Turnov</v>
          </cell>
        </row>
        <row r="26">
          <cell r="B26" t="str">
            <v>Vízek Zdeněk - Pi.</v>
          </cell>
        </row>
        <row r="27">
          <cell r="B27" t="str">
            <v>Novotný Jaroslav - REV</v>
          </cell>
          <cell r="C27" t="str">
            <v>KVZ Turnov</v>
          </cell>
        </row>
        <row r="28">
          <cell r="B28" t="str">
            <v>Šmída Robert - Pi.</v>
          </cell>
          <cell r="C28" t="str">
            <v>KVZ Dobruška</v>
          </cell>
        </row>
        <row r="29">
          <cell r="B29" t="str">
            <v>Vojtíšek Josef - REV</v>
          </cell>
        </row>
        <row r="30">
          <cell r="B30" t="str">
            <v>Herber Jan - REV</v>
          </cell>
        </row>
        <row r="31">
          <cell r="B31" t="str">
            <v>Bošanský Kamil - REV</v>
          </cell>
        </row>
        <row r="32">
          <cell r="B32" t="str">
            <v>Jánošík Fedor - REV.</v>
          </cell>
          <cell r="C32" t="str">
            <v>AVZO Křinec</v>
          </cell>
        </row>
        <row r="33">
          <cell r="B33" t="str">
            <v>Plecer Josef - Pi.</v>
          </cell>
          <cell r="C33" t="str">
            <v>SSK Čekanice</v>
          </cell>
        </row>
        <row r="34">
          <cell r="B34" t="str">
            <v>Jirman Tomáš - Pi.</v>
          </cell>
          <cell r="C34" t="str">
            <v>SSK 0062</v>
          </cell>
        </row>
        <row r="35">
          <cell r="B35" t="str">
            <v>Poleno Dušan - Pi.</v>
          </cell>
          <cell r="C35" t="str">
            <v>KVZ Liberec</v>
          </cell>
        </row>
        <row r="36">
          <cell r="B36" t="str">
            <v>Dolejš Radim - REV.</v>
          </cell>
          <cell r="C36" t="str">
            <v>SSK Tábor</v>
          </cell>
        </row>
        <row r="37">
          <cell r="B37" t="str">
            <v>Vnouček Miloš - REV</v>
          </cell>
          <cell r="C37" t="str">
            <v>KVZ Liberec</v>
          </cell>
        </row>
        <row r="38">
          <cell r="B38" t="str">
            <v>Hanzlík Miroslav - REV</v>
          </cell>
          <cell r="C38" t="str">
            <v>KVZ Liberec</v>
          </cell>
        </row>
        <row r="39">
          <cell r="B39" t="str">
            <v>Přecechtěl Oldřich - Pi.</v>
          </cell>
          <cell r="C39" t="str">
            <v>KVZ Liberec</v>
          </cell>
        </row>
        <row r="40">
          <cell r="B40" t="str">
            <v>Krátký Karel - REV</v>
          </cell>
          <cell r="C40" t="str">
            <v>KVZ Liberec</v>
          </cell>
        </row>
        <row r="41">
          <cell r="B41" t="str">
            <v>Mertlík Jaroslav - Pi.</v>
          </cell>
          <cell r="C41" t="str">
            <v>KVZ Dobruška</v>
          </cell>
        </row>
        <row r="42">
          <cell r="B42" t="str">
            <v>Plůcha Pavel - Pi.</v>
          </cell>
          <cell r="C42" t="str">
            <v>KVZ Tanvald</v>
          </cell>
        </row>
        <row r="43">
          <cell r="B43" t="str">
            <v>Janák Václav - REV</v>
          </cell>
          <cell r="C43" t="str">
            <v>SSK 0062</v>
          </cell>
        </row>
        <row r="44">
          <cell r="B44" t="str">
            <v>Martin Vohnout - Pi.</v>
          </cell>
          <cell r="C44" t="str">
            <v>SSK 0062</v>
          </cell>
        </row>
        <row r="52">
          <cell r="B52" t="str">
            <v>Plůcha Pavel - REV.</v>
          </cell>
          <cell r="C52" t="str">
            <v>KVZ Tanvald</v>
          </cell>
        </row>
        <row r="54">
          <cell r="B54" t="str">
            <v>Mertlík Jaroslav - Pi.</v>
          </cell>
        </row>
        <row r="55">
          <cell r="B55" t="str">
            <v>Mertlík Václav - Pi.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56"/>
  <sheetViews>
    <sheetView tabSelected="1" topLeftCell="A29" workbookViewId="0">
      <selection activeCell="D63" sqref="D63"/>
    </sheetView>
  </sheetViews>
  <sheetFormatPr defaultRowHeight="15"/>
  <cols>
    <col min="1" max="1" width="19.85546875" bestFit="1" customWidth="1"/>
    <col min="2" max="2" width="17.85546875" bestFit="1" customWidth="1"/>
    <col min="3" max="3" width="14.42578125" bestFit="1" customWidth="1"/>
    <col min="4" max="4" width="12.5703125" bestFit="1" customWidth="1"/>
    <col min="5" max="5" width="10.7109375" bestFit="1" customWidth="1"/>
    <col min="6" max="6" width="8.42578125" bestFit="1" customWidth="1"/>
    <col min="7" max="7" width="8.85546875" bestFit="1" customWidth="1"/>
  </cols>
  <sheetData>
    <row r="1" spans="1:7" ht="33.75" thickBot="1">
      <c r="A1" s="35" t="s">
        <v>0</v>
      </c>
      <c r="B1" s="36"/>
      <c r="C1" s="36"/>
      <c r="D1" s="36"/>
      <c r="E1" s="36"/>
      <c r="F1" s="36"/>
      <c r="G1" s="37"/>
    </row>
    <row r="2" spans="1:7" ht="15.75" thickBot="1">
      <c r="A2" s="1" t="s">
        <v>1</v>
      </c>
      <c r="B2" s="38" t="s">
        <v>2</v>
      </c>
      <c r="C2" s="39"/>
      <c r="D2" s="39"/>
      <c r="E2" s="39"/>
      <c r="F2" s="39"/>
      <c r="G2" s="40"/>
    </row>
    <row r="3" spans="1:7" ht="15.75" thickBot="1">
      <c r="A3" s="1" t="s">
        <v>3</v>
      </c>
      <c r="B3" s="41" t="s">
        <v>4</v>
      </c>
      <c r="C3" s="42"/>
      <c r="D3" s="42"/>
      <c r="E3" s="42"/>
      <c r="F3" s="42"/>
      <c r="G3" s="43"/>
    </row>
    <row r="4" spans="1:7" ht="15.75" thickBot="1">
      <c r="A4" s="1" t="s">
        <v>5</v>
      </c>
      <c r="B4" s="44" t="s">
        <v>6</v>
      </c>
      <c r="C4" s="45"/>
      <c r="D4" s="45"/>
      <c r="E4" s="45"/>
      <c r="F4" s="45"/>
      <c r="G4" s="46"/>
    </row>
    <row r="5" spans="1:7" ht="15.75" thickBot="1">
      <c r="A5" s="1" t="s">
        <v>7</v>
      </c>
      <c r="B5" s="27" t="s">
        <v>8</v>
      </c>
      <c r="C5" s="28"/>
      <c r="D5" s="28"/>
      <c r="E5" s="28"/>
      <c r="F5" s="28"/>
      <c r="G5" s="29"/>
    </row>
    <row r="6" spans="1:7" ht="15.75" thickBot="1">
      <c r="A6" s="1" t="s">
        <v>9</v>
      </c>
      <c r="B6" s="44" t="s">
        <v>10</v>
      </c>
      <c r="C6" s="45"/>
      <c r="D6" s="45"/>
      <c r="E6" s="45"/>
      <c r="F6" s="45"/>
      <c r="G6" s="46"/>
    </row>
    <row r="7" spans="1:7" ht="15.75" thickBot="1">
      <c r="A7" s="1" t="s">
        <v>11</v>
      </c>
      <c r="B7" s="27" t="s">
        <v>12</v>
      </c>
      <c r="C7" s="28"/>
      <c r="D7" s="28"/>
      <c r="E7" s="28"/>
      <c r="F7" s="28"/>
      <c r="G7" s="29"/>
    </row>
    <row r="8" spans="1:7" ht="15.75" thickBot="1">
      <c r="A8" s="1" t="s">
        <v>13</v>
      </c>
      <c r="B8" s="30" t="s">
        <v>14</v>
      </c>
      <c r="C8" s="31"/>
      <c r="D8" s="31"/>
      <c r="E8" s="31"/>
      <c r="F8" s="31"/>
      <c r="G8" s="32"/>
    </row>
    <row r="9" spans="1:7" ht="16.5" thickBot="1">
      <c r="A9" s="2"/>
      <c r="B9" s="2"/>
      <c r="C9" s="3" t="s">
        <v>15</v>
      </c>
      <c r="D9" s="4" t="s">
        <v>16</v>
      </c>
      <c r="E9" s="5" t="s">
        <v>17</v>
      </c>
      <c r="F9" s="33" t="s">
        <v>18</v>
      </c>
      <c r="G9" s="34"/>
    </row>
    <row r="10" spans="1:7" ht="26.25" thickBot="1">
      <c r="A10" s="6" t="s">
        <v>19</v>
      </c>
      <c r="B10" s="6" t="s">
        <v>20</v>
      </c>
      <c r="C10" s="7" t="s">
        <v>21</v>
      </c>
      <c r="D10" s="8" t="s">
        <v>21</v>
      </c>
      <c r="E10" s="9" t="s">
        <v>21</v>
      </c>
      <c r="F10" s="10" t="s">
        <v>22</v>
      </c>
      <c r="G10" s="11" t="s">
        <v>23</v>
      </c>
    </row>
    <row r="11" spans="1:7" ht="16.5" thickBot="1">
      <c r="A11" s="12" t="str">
        <f>IF('[1]Prezenční listina'!B52="","",'[1]Prezenční listina'!B52)</f>
        <v>Plůcha Pavel - REV.</v>
      </c>
      <c r="B11" s="12" t="str">
        <f>IF('[1]Prezenční listina'!C52="","",'[1]Prezenční listina'!C52)</f>
        <v>KVZ Tanvald</v>
      </c>
      <c r="C11" s="13">
        <v>148</v>
      </c>
      <c r="D11" s="14">
        <v>142</v>
      </c>
      <c r="E11" s="15">
        <f>7*12+80</f>
        <v>164</v>
      </c>
      <c r="F11" s="16">
        <f t="shared" ref="F11:F56" si="0">IF(A11="","",SUM(C11+D11+E11))</f>
        <v>454</v>
      </c>
      <c r="G11" s="17">
        <f>IF(F11="","",RANK(F11,$F$11:$F$56))</f>
        <v>1</v>
      </c>
    </row>
    <row r="12" spans="1:7" ht="16.5" thickBot="1">
      <c r="A12" s="18" t="str">
        <f>IF('[1]Prezenční listina'!B30="","",'[1]Prezenční listina'!B30)</f>
        <v>Herber Jan - REV</v>
      </c>
      <c r="B12" s="18" t="str">
        <f>IF('[1]Prezenční listina'!C30="","",'[1]Prezenční listina'!C30)</f>
        <v/>
      </c>
      <c r="C12" s="19">
        <v>145</v>
      </c>
      <c r="D12" s="14">
        <v>139</v>
      </c>
      <c r="E12" s="20">
        <f>5*12+9*10+8</f>
        <v>158</v>
      </c>
      <c r="F12" s="21">
        <f t="shared" si="0"/>
        <v>442</v>
      </c>
      <c r="G12" s="17">
        <f>IF(F12="","",RANK(F12,$F$11:$F$56))</f>
        <v>2</v>
      </c>
    </row>
    <row r="13" spans="1:7" ht="16.5" thickBot="1">
      <c r="A13" s="18" t="str">
        <f>IF('[1]Prezenční listina'!B10="","",'[1]Prezenční listina'!B10)</f>
        <v>Herber Jan - Pi.</v>
      </c>
      <c r="B13" s="18" t="str">
        <f>IF('[1]Prezenční listina'!C10="","",'[1]Prezenční listina'!C10)</f>
        <v/>
      </c>
      <c r="C13" s="19">
        <v>149</v>
      </c>
      <c r="D13" s="14">
        <v>144</v>
      </c>
      <c r="E13" s="20">
        <v>144</v>
      </c>
      <c r="F13" s="21">
        <f t="shared" si="0"/>
        <v>437</v>
      </c>
      <c r="G13" s="17">
        <f>IF(F13="","",RANK(F13,$F$11:$F$56))</f>
        <v>3</v>
      </c>
    </row>
    <row r="14" spans="1:7" ht="16.5" thickBot="1">
      <c r="A14" s="18" t="str">
        <f>IF('[1]Prezenční listina'!B31="","",'[1]Prezenční listina'!B31)</f>
        <v>Bošanský Kamil - REV</v>
      </c>
      <c r="B14" s="18" t="str">
        <f>IF('[1]Prezenční listina'!C31="","",'[1]Prezenční listina'!C31)</f>
        <v/>
      </c>
      <c r="C14" s="19">
        <v>148</v>
      </c>
      <c r="D14" s="14">
        <v>136</v>
      </c>
      <c r="E14" s="20">
        <f>4*12+60+5*8</f>
        <v>148</v>
      </c>
      <c r="F14" s="21">
        <f t="shared" si="0"/>
        <v>432</v>
      </c>
      <c r="G14" s="17">
        <f>IF(F14="","",RANK(F14,$F$11:$F$56))</f>
        <v>4</v>
      </c>
    </row>
    <row r="15" spans="1:7" ht="16.5" thickBot="1">
      <c r="A15" s="18" t="str">
        <f>IF('[1]Prezenční listina'!B39="","",'[1]Prezenční listina'!B39)</f>
        <v>Přecechtěl Oldřich - Pi.</v>
      </c>
      <c r="B15" s="18" t="str">
        <f>IF('[1]Prezenční listina'!C39="","",'[1]Prezenční listina'!C39)</f>
        <v>KVZ Liberec</v>
      </c>
      <c r="C15" s="19">
        <v>145</v>
      </c>
      <c r="D15" s="14">
        <v>136</v>
      </c>
      <c r="E15" s="20">
        <f>6*12+6*10+8+8</f>
        <v>148</v>
      </c>
      <c r="F15" s="21">
        <f t="shared" si="0"/>
        <v>429</v>
      </c>
      <c r="G15" s="17">
        <f>IF(F15="","",RANK(F15,$F$11:$F$56))</f>
        <v>5</v>
      </c>
    </row>
    <row r="16" spans="1:7" ht="16.5" thickBot="1">
      <c r="A16" s="18" t="str">
        <f>IF('[1]Prezenční listina'!B40="","",'[1]Prezenční listina'!B40)</f>
        <v>Krátký Karel - REV</v>
      </c>
      <c r="B16" s="18" t="str">
        <f>IF('[1]Prezenční listina'!C40="","",'[1]Prezenční listina'!C40)</f>
        <v>KVZ Liberec</v>
      </c>
      <c r="C16" s="19">
        <v>147</v>
      </c>
      <c r="D16" s="14">
        <v>135</v>
      </c>
      <c r="E16" s="20">
        <f>3*12+80+3*8+5</f>
        <v>145</v>
      </c>
      <c r="F16" s="21">
        <f t="shared" si="0"/>
        <v>427</v>
      </c>
      <c r="G16" s="17">
        <f>IF(F16="","",RANK(F16,$F$11:$F$56))</f>
        <v>6</v>
      </c>
    </row>
    <row r="17" spans="1:7" ht="16.5" thickBot="1">
      <c r="A17" s="18" t="str">
        <f>IF('[1]Prezenční listina'!B11="","",'[1]Prezenční listina'!B11)</f>
        <v>Bošanský Kamil - Pi.</v>
      </c>
      <c r="B17" s="18" t="str">
        <f>IF('[1]Prezenční listina'!C11="","",'[1]Prezenční listina'!C11)</f>
        <v/>
      </c>
      <c r="C17" s="19">
        <v>145</v>
      </c>
      <c r="D17" s="14">
        <v>132</v>
      </c>
      <c r="E17" s="20">
        <v>146</v>
      </c>
      <c r="F17" s="21">
        <f t="shared" si="0"/>
        <v>423</v>
      </c>
      <c r="G17" s="17">
        <f>IF(F17="","",RANK(F17,$F$11:$F$56))</f>
        <v>7</v>
      </c>
    </row>
    <row r="18" spans="1:7" ht="16.5" thickBot="1">
      <c r="A18" s="18" t="str">
        <f>IF('[1]Prezenční listina'!B17="","",'[1]Prezenční listina'!B17)</f>
        <v>Vnouček Miloš - Pi.</v>
      </c>
      <c r="B18" s="18" t="str">
        <f>IF('[1]Prezenční listina'!C17="","",'[1]Prezenční listina'!C17)</f>
        <v>KVZ Liberec</v>
      </c>
      <c r="C18" s="19">
        <v>142</v>
      </c>
      <c r="D18" s="14">
        <v>138</v>
      </c>
      <c r="E18" s="20">
        <v>142</v>
      </c>
      <c r="F18" s="21">
        <f t="shared" si="0"/>
        <v>422</v>
      </c>
      <c r="G18" s="17">
        <f>IF(F18="","",RANK(F18,$F$11:$F$56))</f>
        <v>8</v>
      </c>
    </row>
    <row r="19" spans="1:7" ht="16.5" thickBot="1">
      <c r="A19" s="18" t="str">
        <f>IF('[1]Prezenční listina'!B22="","",'[1]Prezenční listina'!B22)</f>
        <v>Vlachý Jan - Pi.</v>
      </c>
      <c r="B19" s="18" t="str">
        <f>IF('[1]Prezenční listina'!C22="","",'[1]Prezenční listina'!C22)</f>
        <v>SSK 0062</v>
      </c>
      <c r="C19" s="19">
        <v>148</v>
      </c>
      <c r="D19" s="14">
        <v>137</v>
      </c>
      <c r="E19" s="20">
        <v>137</v>
      </c>
      <c r="F19" s="21">
        <f t="shared" si="0"/>
        <v>422</v>
      </c>
      <c r="G19" s="17">
        <f>IF(F19="","",RANK(F19,$F$11:$F$56))</f>
        <v>8</v>
      </c>
    </row>
    <row r="20" spans="1:7" ht="16.5" thickBot="1">
      <c r="A20" s="18" t="str">
        <f>IF('[1]Prezenční listina'!B20="","",'[1]Prezenční listina'!B20)</f>
        <v>Krátký Karel - Pi.</v>
      </c>
      <c r="B20" s="18" t="str">
        <f>IF('[1]Prezenční listina'!C20="","",'[1]Prezenční listina'!C20)</f>
        <v>KVZ Liberec</v>
      </c>
      <c r="C20" s="19">
        <v>144</v>
      </c>
      <c r="D20" s="14">
        <v>138</v>
      </c>
      <c r="E20" s="20">
        <v>138</v>
      </c>
      <c r="F20" s="21">
        <f t="shared" si="0"/>
        <v>420</v>
      </c>
      <c r="G20" s="17">
        <f>IF(F20="","",RANK(F20,$F$11:$F$56))</f>
        <v>10</v>
      </c>
    </row>
    <row r="21" spans="1:7" ht="16.5" thickBot="1">
      <c r="A21" s="18" t="str">
        <f>IF('[1]Prezenční listina'!B14="","",'[1]Prezenční listina'!B14)</f>
        <v>Pakosta Karel - Pi.</v>
      </c>
      <c r="B21" s="18" t="str">
        <f>IF('[1]Prezenční listina'!C14="","",'[1]Prezenční listina'!C14)</f>
        <v>KVZ Týn nad Vltavou</v>
      </c>
      <c r="C21" s="19">
        <v>148</v>
      </c>
      <c r="D21" s="14">
        <v>131</v>
      </c>
      <c r="E21" s="20">
        <v>138</v>
      </c>
      <c r="F21" s="21">
        <f t="shared" si="0"/>
        <v>417</v>
      </c>
      <c r="G21" s="17">
        <f>IF(F21="","",RANK(F21,$F$11:$F$56))</f>
        <v>11</v>
      </c>
    </row>
    <row r="22" spans="1:7" ht="16.5" thickBot="1">
      <c r="A22" s="18" t="str">
        <f>IF('[1]Prezenční listina'!B18="","",'[1]Prezenční listina'!B18)</f>
        <v>Hanzlík Miroslav - Pi.</v>
      </c>
      <c r="B22" s="18" t="str">
        <f>IF('[1]Prezenční listina'!C18="","",'[1]Prezenční listina'!C18)</f>
        <v>KVZ Liberec</v>
      </c>
      <c r="C22" s="19">
        <v>145</v>
      </c>
      <c r="D22" s="14">
        <v>132</v>
      </c>
      <c r="E22" s="20">
        <v>140</v>
      </c>
      <c r="F22" s="21">
        <f t="shared" si="0"/>
        <v>417</v>
      </c>
      <c r="G22" s="17">
        <f>IF(F22="","",RANK(F22,$F$11:$F$56))</f>
        <v>11</v>
      </c>
    </row>
    <row r="23" spans="1:7" ht="16.5" thickBot="1">
      <c r="A23" s="18" t="str">
        <f>IF('[1]Prezenční listina'!B54="","",'[1]Prezenční listina'!B54)</f>
        <v>Mertlík Jaroslav - Pi.</v>
      </c>
      <c r="B23" s="18" t="str">
        <f>IF('[1]Prezenční listina'!C54="","",'[1]Prezenční listina'!C54)</f>
        <v/>
      </c>
      <c r="C23" s="19">
        <v>145</v>
      </c>
      <c r="D23" s="14">
        <v>132</v>
      </c>
      <c r="E23" s="20">
        <f>4*12+40+5*8+9</f>
        <v>137</v>
      </c>
      <c r="F23" s="21">
        <f t="shared" si="0"/>
        <v>414</v>
      </c>
      <c r="G23" s="17">
        <f>IF(F23="","",RANK(F23,$F$11:$F$56))</f>
        <v>13</v>
      </c>
    </row>
    <row r="24" spans="1:7" ht="16.5" thickBot="1">
      <c r="A24" s="18" t="str">
        <f>IF('[1]Prezenční listina'!B36="","",'[1]Prezenční listina'!B36)</f>
        <v>Dolejš Radim - REV.</v>
      </c>
      <c r="B24" s="18" t="str">
        <f>IF('[1]Prezenční listina'!C36="","",'[1]Prezenční listina'!C36)</f>
        <v>SSK Tábor</v>
      </c>
      <c r="C24" s="19">
        <v>144</v>
      </c>
      <c r="D24" s="14">
        <v>134</v>
      </c>
      <c r="E24" s="20">
        <v>134</v>
      </c>
      <c r="F24" s="21">
        <f t="shared" si="0"/>
        <v>412</v>
      </c>
      <c r="G24" s="17">
        <f>IF(F24="","",RANK(F24,$F$11:$F$56))</f>
        <v>14</v>
      </c>
    </row>
    <row r="25" spans="1:7" ht="16.5" thickBot="1">
      <c r="A25" s="18" t="str">
        <f>IF('[1]Prezenční listina'!B42="","",'[1]Prezenční listina'!B42)</f>
        <v>Plůcha Pavel - Pi.</v>
      </c>
      <c r="B25" s="18" t="str">
        <f>IF('[1]Prezenční listina'!C42="","",'[1]Prezenční listina'!C42)</f>
        <v>KVZ Tanvald</v>
      </c>
      <c r="C25" s="19">
        <v>144</v>
      </c>
      <c r="D25" s="14">
        <v>133</v>
      </c>
      <c r="E25" s="20">
        <f>3*12+50+6*8+0</f>
        <v>134</v>
      </c>
      <c r="F25" s="21">
        <f t="shared" si="0"/>
        <v>411</v>
      </c>
      <c r="G25" s="17">
        <f>IF(F25="","",RANK(F25,$F$11:$F$56))</f>
        <v>15</v>
      </c>
    </row>
    <row r="26" spans="1:7" ht="16.5" thickBot="1">
      <c r="A26" s="18" t="str">
        <f>IF('[1]Prezenční listina'!B37="","",'[1]Prezenční listina'!B37)</f>
        <v>Vnouček Miloš - REV</v>
      </c>
      <c r="B26" s="18" t="str">
        <f>IF('[1]Prezenční listina'!C37="","",'[1]Prezenční listina'!C37)</f>
        <v>KVZ Liberec</v>
      </c>
      <c r="C26" s="19">
        <v>143</v>
      </c>
      <c r="D26" s="14">
        <v>133</v>
      </c>
      <c r="E26" s="20">
        <f>3*12+40+6*8+10</f>
        <v>134</v>
      </c>
      <c r="F26" s="21">
        <f t="shared" si="0"/>
        <v>410</v>
      </c>
      <c r="G26" s="17">
        <f>IF(F26="","",RANK(F26,$F$11:$F$56))</f>
        <v>16</v>
      </c>
    </row>
    <row r="27" spans="1:7" ht="16.5" thickBot="1">
      <c r="A27" s="18" t="str">
        <f>IF('[1]Prezenční listina'!B29="","",'[1]Prezenční listina'!B29)</f>
        <v>Vojtíšek Josef - REV</v>
      </c>
      <c r="B27" s="18" t="str">
        <f>IF('[1]Prezenční listina'!C29="","",'[1]Prezenční listina'!C29)</f>
        <v/>
      </c>
      <c r="C27" s="19">
        <v>146</v>
      </c>
      <c r="D27" s="14">
        <v>121</v>
      </c>
      <c r="E27" s="20">
        <v>141</v>
      </c>
      <c r="F27" s="21">
        <f t="shared" si="0"/>
        <v>408</v>
      </c>
      <c r="G27" s="17">
        <f>IF(F27="","",RANK(F27,$F$11:$F$56))</f>
        <v>17</v>
      </c>
    </row>
    <row r="28" spans="1:7" ht="16.5" thickBot="1">
      <c r="A28" s="18" t="str">
        <f>IF('[1]Prezenční listina'!B8="","",'[1]Prezenční listina'!B8)</f>
        <v>Král Evžen - Pi.</v>
      </c>
      <c r="B28" s="18" t="str">
        <f>IF('[1]Prezenční listina'!C8="","",'[1]Prezenční listina'!C8)</f>
        <v>SSK Polička</v>
      </c>
      <c r="C28" s="19">
        <v>144</v>
      </c>
      <c r="D28" s="14">
        <v>131</v>
      </c>
      <c r="E28" s="20">
        <v>131</v>
      </c>
      <c r="F28" s="21">
        <f t="shared" si="0"/>
        <v>406</v>
      </c>
      <c r="G28" s="17">
        <f>IF(F28="","",RANK(F28,$F$11:$F$56))</f>
        <v>18</v>
      </c>
    </row>
    <row r="29" spans="1:7" ht="16.5" thickBot="1">
      <c r="A29" s="18" t="str">
        <f>IF('[1]Prezenční listina'!B43="","",'[1]Prezenční listina'!B43)</f>
        <v>Janák Václav - REV</v>
      </c>
      <c r="B29" s="18" t="str">
        <f>IF('[1]Prezenční listina'!C43="","",'[1]Prezenční listina'!C43)</f>
        <v>SSK 0062</v>
      </c>
      <c r="C29" s="19">
        <v>140</v>
      </c>
      <c r="D29" s="14">
        <f>70+3*9+16+7+6+6</f>
        <v>132</v>
      </c>
      <c r="E29" s="20">
        <f>40+6*9+5*8</f>
        <v>134</v>
      </c>
      <c r="F29" s="21">
        <f t="shared" si="0"/>
        <v>406</v>
      </c>
      <c r="G29" s="17">
        <f>IF(F29="","",RANK(F29,$F$11:$F$56))</f>
        <v>18</v>
      </c>
    </row>
    <row r="30" spans="1:7" ht="16.5" thickBot="1">
      <c r="A30" s="18" t="str">
        <f>IF('[1]Prezenční listina'!B16="","",'[1]Prezenční listina'!B16)</f>
        <v>Dolejš Radim - Pi.</v>
      </c>
      <c r="B30" s="18" t="str">
        <f>IF('[1]Prezenční listina'!C16="","",'[1]Prezenční listina'!C16)</f>
        <v>SSK Tábor</v>
      </c>
      <c r="C30" s="19">
        <v>144</v>
      </c>
      <c r="D30" s="14">
        <v>132</v>
      </c>
      <c r="E30" s="20">
        <v>129</v>
      </c>
      <c r="F30" s="21">
        <f t="shared" si="0"/>
        <v>405</v>
      </c>
      <c r="G30" s="17">
        <f>IF(F30="","",RANK(F30,$F$11:$F$56))</f>
        <v>20</v>
      </c>
    </row>
    <row r="31" spans="1:7" ht="16.5" thickBot="1">
      <c r="A31" s="18" t="str">
        <f>IF('[1]Prezenční listina'!B9="","",'[1]Prezenční listina'!B9)</f>
        <v>Vojtíšek Josef - Pi.</v>
      </c>
      <c r="B31" s="18" t="str">
        <f>IF('[1]Prezenční listina'!C9="","",'[1]Prezenční listina'!C9)</f>
        <v/>
      </c>
      <c r="C31" s="19">
        <v>146</v>
      </c>
      <c r="D31" s="14">
        <v>128</v>
      </c>
      <c r="E31" s="20">
        <v>126</v>
      </c>
      <c r="F31" s="21">
        <f t="shared" si="0"/>
        <v>400</v>
      </c>
      <c r="G31" s="17">
        <f>IF(F31="","",RANK(F31,$F$11:$F$56))</f>
        <v>21</v>
      </c>
    </row>
    <row r="32" spans="1:7" ht="16.5" thickBot="1">
      <c r="A32" s="18" t="str">
        <f>IF('[1]Prezenční listina'!B19="","",'[1]Prezenční listina'!B19)</f>
        <v>Vnouček Tomáš - Pi.</v>
      </c>
      <c r="B32" s="18" t="str">
        <f>IF('[1]Prezenční listina'!C19="","",'[1]Prezenční listina'!C19)</f>
        <v>KVZ Liberec</v>
      </c>
      <c r="C32" s="19">
        <v>143</v>
      </c>
      <c r="D32" s="14">
        <v>127</v>
      </c>
      <c r="E32" s="20">
        <v>128</v>
      </c>
      <c r="F32" s="21">
        <f t="shared" si="0"/>
        <v>398</v>
      </c>
      <c r="G32" s="17">
        <f>IF(F32="","",RANK(F32,$F$11:$F$56))</f>
        <v>22</v>
      </c>
    </row>
    <row r="33" spans="1:7" ht="16.5" thickBot="1">
      <c r="A33" s="18" t="str">
        <f>IF('[1]Prezenční listina'!B38="","",'[1]Prezenční listina'!B38)</f>
        <v>Hanzlík Miroslav - REV</v>
      </c>
      <c r="B33" s="18" t="str">
        <f>IF('[1]Prezenční listina'!C38="","",'[1]Prezenční listina'!C38)</f>
        <v>KVZ Liberec</v>
      </c>
      <c r="C33" s="19">
        <v>139</v>
      </c>
      <c r="D33" s="14">
        <v>126</v>
      </c>
      <c r="E33" s="20">
        <f>5*12+40+4*8</f>
        <v>132</v>
      </c>
      <c r="F33" s="21">
        <f t="shared" si="0"/>
        <v>397</v>
      </c>
      <c r="G33" s="17">
        <f>IF(F33="","",RANK(F33,$F$11:$F$56))</f>
        <v>23</v>
      </c>
    </row>
    <row r="34" spans="1:7" ht="16.5" thickBot="1">
      <c r="A34" s="18" t="str">
        <f>IF('[1]Prezenční listina'!B55="","",'[1]Prezenční listina'!B55)</f>
        <v>Mertlík Václav - Pi.</v>
      </c>
      <c r="B34" s="18" t="str">
        <f>IF('[1]Prezenční listina'!C55="","",'[1]Prezenční listina'!C55)</f>
        <v/>
      </c>
      <c r="C34" s="19">
        <v>141</v>
      </c>
      <c r="D34" s="14">
        <v>125</v>
      </c>
      <c r="E34" s="20">
        <f>20+5*9+6*8+7+5</f>
        <v>125</v>
      </c>
      <c r="F34" s="21">
        <f t="shared" si="0"/>
        <v>391</v>
      </c>
      <c r="G34" s="17">
        <f>IF(F34="","",RANK(F34,$F$11:$F$56))</f>
        <v>24</v>
      </c>
    </row>
    <row r="35" spans="1:7" ht="16.5" thickBot="1">
      <c r="A35" s="18" t="str">
        <f>IF('[1]Prezenční listina'!B21="","",'[1]Prezenční listina'!B21)</f>
        <v>Mertlík Václav - Pi.</v>
      </c>
      <c r="B35" s="18" t="str">
        <f>IF('[1]Prezenční listina'!C21="","",'[1]Prezenční listina'!C21)</f>
        <v>KVZ Dobruška</v>
      </c>
      <c r="C35" s="19">
        <v>143</v>
      </c>
      <c r="D35" s="14">
        <v>119</v>
      </c>
      <c r="E35" s="20">
        <v>128</v>
      </c>
      <c r="F35" s="21">
        <f t="shared" si="0"/>
        <v>390</v>
      </c>
      <c r="G35" s="17">
        <f>IF(F35="","",RANK(F35,$F$11:$F$56))</f>
        <v>25</v>
      </c>
    </row>
    <row r="36" spans="1:7" ht="16.5" thickBot="1">
      <c r="A36" s="18" t="str">
        <f>IF('[1]Prezenční listina'!B12="","",'[1]Prezenční listina'!B12)</f>
        <v>Jánošík Fedor - Pi.</v>
      </c>
      <c r="B36" s="18" t="str">
        <f>IF('[1]Prezenční listina'!C12="","",'[1]Prezenční listina'!C12)</f>
        <v>AVZO Křinec</v>
      </c>
      <c r="C36" s="19">
        <v>135</v>
      </c>
      <c r="D36" s="14">
        <v>125</v>
      </c>
      <c r="E36" s="20">
        <v>125</v>
      </c>
      <c r="F36" s="21">
        <f t="shared" si="0"/>
        <v>385</v>
      </c>
      <c r="G36" s="17">
        <f>IF(F36="","",RANK(F36,$F$11:$F$56))</f>
        <v>26</v>
      </c>
    </row>
    <row r="37" spans="1:7" ht="16.5" thickBot="1">
      <c r="A37" s="18" t="str">
        <f>IF('[1]Prezenční listina'!B32="","",'[1]Prezenční listina'!B32)</f>
        <v>Jánošík Fedor - REV.</v>
      </c>
      <c r="B37" s="18" t="str">
        <f>IF('[1]Prezenční listina'!C32="","",'[1]Prezenční listina'!C32)</f>
        <v>AVZO Křinec</v>
      </c>
      <c r="C37" s="19">
        <v>144</v>
      </c>
      <c r="D37" s="14">
        <v>122</v>
      </c>
      <c r="E37" s="20">
        <v>119</v>
      </c>
      <c r="F37" s="21">
        <f t="shared" si="0"/>
        <v>385</v>
      </c>
      <c r="G37" s="17">
        <f>IF(F37="","",RANK(F37,$F$11:$F$56))</f>
        <v>26</v>
      </c>
    </row>
    <row r="38" spans="1:7" ht="16.5" thickBot="1">
      <c r="A38" s="18" t="str">
        <f>IF('[1]Prezenční listina'!B34="","",'[1]Prezenční listina'!B34)</f>
        <v>Jirman Tomáš - Pi.</v>
      </c>
      <c r="B38" s="18" t="str">
        <f>IF('[1]Prezenční listina'!C34="","",'[1]Prezenční listina'!C34)</f>
        <v>SSK 0062</v>
      </c>
      <c r="C38" s="19">
        <v>140</v>
      </c>
      <c r="D38" s="14">
        <v>120</v>
      </c>
      <c r="E38" s="20">
        <v>125</v>
      </c>
      <c r="F38" s="21">
        <f t="shared" si="0"/>
        <v>385</v>
      </c>
      <c r="G38" s="17">
        <f>IF(F38="","",RANK(F38,$F$11:$F$56))</f>
        <v>26</v>
      </c>
    </row>
    <row r="39" spans="1:7" ht="16.5" thickBot="1">
      <c r="A39" s="47" t="str">
        <f>IF('[1]Prezenční listina'!B5="","",'[1]Prezenční listina'!B5)</f>
        <v>Šída Bohuslav - Pi.</v>
      </c>
      <c r="B39" s="47" t="str">
        <f>IF('[1]Prezenční listina'!C5="","",'[1]Prezenční listina'!C5)</f>
        <v>KVZ Turnov</v>
      </c>
      <c r="C39" s="48">
        <v>135</v>
      </c>
      <c r="D39" s="48">
        <v>122</v>
      </c>
      <c r="E39" s="49">
        <v>126</v>
      </c>
      <c r="F39" s="50">
        <f t="shared" si="0"/>
        <v>383</v>
      </c>
      <c r="G39" s="51">
        <f>IF(F39="","",RANK(F39,$F$11:$F$56))</f>
        <v>29</v>
      </c>
    </row>
    <row r="40" spans="1:7" ht="16.5" thickBot="1">
      <c r="A40" s="18" t="str">
        <f>IF('[1]Prezenční listina'!B15="","",'[1]Prezenční listina'!B15)</f>
        <v>Bočan Stanislav - Pi.</v>
      </c>
      <c r="B40" s="18" t="str">
        <f>IF('[1]Prezenční listina'!C15="","",'[1]Prezenční listina'!C15)</f>
        <v>SSK Milevsko</v>
      </c>
      <c r="C40" s="19">
        <v>142</v>
      </c>
      <c r="D40" s="14">
        <v>129</v>
      </c>
      <c r="E40" s="20">
        <v>109</v>
      </c>
      <c r="F40" s="21">
        <f t="shared" si="0"/>
        <v>380</v>
      </c>
      <c r="G40" s="17">
        <f>IF(F40="","",RANK(F40,$F$11:$F$56))</f>
        <v>30</v>
      </c>
    </row>
    <row r="41" spans="1:7" ht="16.5" thickBot="1">
      <c r="A41" s="47" t="str">
        <f>IF('[1]Prezenční listina'!B25="","",'[1]Prezenční listina'!B25)</f>
        <v>Šída Bohuslav - REV</v>
      </c>
      <c r="B41" s="47" t="str">
        <f>IF('[1]Prezenční listina'!C25="","",'[1]Prezenční listina'!C25)</f>
        <v>KVZ Turnov</v>
      </c>
      <c r="C41" s="48">
        <v>140</v>
      </c>
      <c r="D41" s="48">
        <v>122</v>
      </c>
      <c r="E41" s="49">
        <v>112</v>
      </c>
      <c r="F41" s="50">
        <f t="shared" si="0"/>
        <v>374</v>
      </c>
      <c r="G41" s="51">
        <f>IF(F41="","",RANK(F41,$F$11:$F$56))</f>
        <v>31</v>
      </c>
    </row>
    <row r="42" spans="1:7" ht="16.5" thickBot="1">
      <c r="A42" s="18" t="str">
        <f>IF('[1]Prezenční listina'!B13="","",'[1]Prezenční listina'!B13)</f>
        <v>Adámek Václav - Pi.</v>
      </c>
      <c r="B42" s="18" t="str">
        <f>IF('[1]Prezenční listina'!C13="","",'[1]Prezenční listina'!C13)</f>
        <v/>
      </c>
      <c r="C42" s="19">
        <v>136</v>
      </c>
      <c r="D42" s="14">
        <v>112</v>
      </c>
      <c r="E42" s="20">
        <v>120</v>
      </c>
      <c r="F42" s="21">
        <f t="shared" si="0"/>
        <v>368</v>
      </c>
      <c r="G42" s="17">
        <f>IF(F42="","",RANK(F42,$F$11:$F$56))</f>
        <v>32</v>
      </c>
    </row>
    <row r="43" spans="1:7" ht="16.5" thickBot="1">
      <c r="A43" s="18" t="str">
        <f>IF('[1]Prezenční listina'!B33="","",'[1]Prezenční listina'!B33)</f>
        <v>Plecer Josef - Pi.</v>
      </c>
      <c r="B43" s="18" t="str">
        <f>IF('[1]Prezenční listina'!C33="","",'[1]Prezenční listina'!C33)</f>
        <v>SSK Čekanice</v>
      </c>
      <c r="C43" s="19">
        <v>137</v>
      </c>
      <c r="D43" s="14">
        <v>119</v>
      </c>
      <c r="E43" s="20">
        <v>109</v>
      </c>
      <c r="F43" s="21">
        <f t="shared" si="0"/>
        <v>365</v>
      </c>
      <c r="G43" s="17">
        <f>IF(F43="","",RANK(F43,$F$11:$F$56))</f>
        <v>33</v>
      </c>
    </row>
    <row r="44" spans="1:7" ht="16.5" thickBot="1">
      <c r="A44" s="18" t="str">
        <f>IF('[1]Prezenční listina'!B44="","",'[1]Prezenční listina'!B44)</f>
        <v>Martin Vohnout - Pi.</v>
      </c>
      <c r="B44" s="18" t="str">
        <f>IF('[1]Prezenční listina'!C44="","",'[1]Prezenční listina'!C44)</f>
        <v>SSK 0062</v>
      </c>
      <c r="C44" s="19">
        <v>134</v>
      </c>
      <c r="D44" s="14">
        <f>3*10+5*9+2*8+14+15</f>
        <v>120</v>
      </c>
      <c r="E44" s="20">
        <f>10+2*9+4*8+3*7+30</f>
        <v>111</v>
      </c>
      <c r="F44" s="21">
        <f t="shared" si="0"/>
        <v>365</v>
      </c>
      <c r="G44" s="17">
        <f>IF(F44="","",RANK(F44,$F$11:$F$56))</f>
        <v>33</v>
      </c>
    </row>
    <row r="45" spans="1:7" ht="16.5" thickBot="1">
      <c r="A45" s="47" t="str">
        <f>IF('[1]Prezenční listina'!B7="","",'[1]Prezenční listina'!B7)</f>
        <v>Novotný Jaroslav -Pi.</v>
      </c>
      <c r="B45" s="47" t="str">
        <f>IF('[1]Prezenční listina'!C7="","",'[1]Prezenční listina'!C7)</f>
        <v>KVZ Turnov</v>
      </c>
      <c r="C45" s="48">
        <v>142</v>
      </c>
      <c r="D45" s="48">
        <v>97</v>
      </c>
      <c r="E45" s="49">
        <v>125</v>
      </c>
      <c r="F45" s="50">
        <f t="shared" si="0"/>
        <v>364</v>
      </c>
      <c r="G45" s="51">
        <f>IF(F45="","",RANK(F45,$F$11:$F$56))</f>
        <v>35</v>
      </c>
    </row>
    <row r="46" spans="1:7" ht="16.5" thickBot="1">
      <c r="A46" s="47" t="str">
        <f>IF('[1]Prezenční listina'!B27="","",'[1]Prezenční listina'!B27)</f>
        <v>Novotný Jaroslav - REV</v>
      </c>
      <c r="B46" s="47" t="str">
        <f>IF('[1]Prezenční listina'!C27="","",'[1]Prezenční listina'!C27)</f>
        <v>KVZ Turnov</v>
      </c>
      <c r="C46" s="48">
        <v>138</v>
      </c>
      <c r="D46" s="48">
        <v>121</v>
      </c>
      <c r="E46" s="49">
        <f>20+3*9+3*8+4*7+6</f>
        <v>105</v>
      </c>
      <c r="F46" s="50">
        <f t="shared" si="0"/>
        <v>364</v>
      </c>
      <c r="G46" s="51">
        <f>IF(F46="","",RANK(F46,$F$11:$F$56))</f>
        <v>35</v>
      </c>
    </row>
    <row r="47" spans="1:7" ht="16.5" thickBot="1">
      <c r="A47" s="18" t="str">
        <f>IF('[1]Prezenční listina'!B26="","",'[1]Prezenční listina'!B26)</f>
        <v>Vízek Zdeněk - Pi.</v>
      </c>
      <c r="B47" s="18" t="str">
        <f>IF('[1]Prezenční listina'!C26="","",'[1]Prezenční listina'!C26)</f>
        <v/>
      </c>
      <c r="C47" s="19">
        <v>117</v>
      </c>
      <c r="D47" s="14">
        <v>102</v>
      </c>
      <c r="E47" s="20">
        <v>143</v>
      </c>
      <c r="F47" s="21">
        <f t="shared" si="0"/>
        <v>362</v>
      </c>
      <c r="G47" s="17">
        <f>IF(F47="","",RANK(F47,$F$11:$F$56))</f>
        <v>37</v>
      </c>
    </row>
    <row r="48" spans="1:7" ht="16.5" thickBot="1">
      <c r="A48" s="18" t="str">
        <f>IF('[1]Prezenční listina'!B28="","",'[1]Prezenční listina'!B28)</f>
        <v>Šmída Robert - Pi.</v>
      </c>
      <c r="B48" s="18" t="str">
        <f>IF('[1]Prezenční listina'!C28="","",'[1]Prezenční listina'!C28)</f>
        <v>KVZ Dobruška</v>
      </c>
      <c r="C48" s="19">
        <v>133</v>
      </c>
      <c r="D48" s="14">
        <v>117</v>
      </c>
      <c r="E48" s="20">
        <v>109</v>
      </c>
      <c r="F48" s="21">
        <f t="shared" si="0"/>
        <v>359</v>
      </c>
      <c r="G48" s="17">
        <f>IF(F48="","",RANK(F48,$F$11:$F$56))</f>
        <v>38</v>
      </c>
    </row>
    <row r="49" spans="1:7" ht="16.5" thickBot="1">
      <c r="A49" s="18" t="str">
        <f>IF('[1]Prezenční listina'!B41="","",'[1]Prezenční listina'!B41)</f>
        <v>Mertlík Jaroslav - Pi.</v>
      </c>
      <c r="B49" s="18" t="str">
        <f>IF('[1]Prezenční listina'!C41="","",'[1]Prezenční listina'!C41)</f>
        <v>KVZ Dobruška</v>
      </c>
      <c r="C49" s="22">
        <v>142</v>
      </c>
      <c r="D49" s="23">
        <v>123</v>
      </c>
      <c r="E49" s="24">
        <f>12+4*10+3*8+12+5</f>
        <v>93</v>
      </c>
      <c r="F49" s="21">
        <f t="shared" si="0"/>
        <v>358</v>
      </c>
      <c r="G49" s="17">
        <f>IF(F49="","",RANK(F49,$F$11:$F$56))</f>
        <v>39</v>
      </c>
    </row>
    <row r="50" spans="1:7" ht="16.5" thickBot="1">
      <c r="A50" s="18" t="str">
        <f>IF('[1]Prezenční listina'!B35="","",'[1]Prezenční listina'!B35)</f>
        <v>Poleno Dušan - Pi.</v>
      </c>
      <c r="B50" s="18" t="str">
        <f>IF('[1]Prezenční listina'!C35="","",'[1]Prezenční listina'!C35)</f>
        <v>KVZ Liberec</v>
      </c>
      <c r="C50" s="25">
        <v>142</v>
      </c>
      <c r="D50" s="26">
        <v>116</v>
      </c>
      <c r="E50" s="20">
        <f>20+9+5*8+7+6+3*5</f>
        <v>97</v>
      </c>
      <c r="F50" s="21">
        <f t="shared" si="0"/>
        <v>355</v>
      </c>
      <c r="G50" s="17">
        <f>IF(F50="","",RANK(F50,$F$11:$F$56))</f>
        <v>40</v>
      </c>
    </row>
    <row r="51" spans="1:7" ht="16.5" thickBot="1">
      <c r="A51" s="18" t="str">
        <f>IF('[1]Prezenční listina'!B23="","",'[1]Prezenční listina'!B23)</f>
        <v>Janák Václav - Pi.</v>
      </c>
      <c r="B51" s="18" t="str">
        <f>IF('[1]Prezenční listina'!C23="","",'[1]Prezenční listina'!C23)</f>
        <v>SSK 0062</v>
      </c>
      <c r="C51" s="25">
        <v>139</v>
      </c>
      <c r="D51" s="26">
        <v>101</v>
      </c>
      <c r="E51" s="20">
        <v>110</v>
      </c>
      <c r="F51" s="21">
        <f t="shared" si="0"/>
        <v>350</v>
      </c>
      <c r="G51" s="17">
        <f>IF(F51="","",RANK(F51,$F$11:$F$56))</f>
        <v>41</v>
      </c>
    </row>
    <row r="52" spans="1:7" ht="16.5" thickBot="1">
      <c r="A52" s="18" t="str">
        <f>IF('[1]Prezenční listina'!B3="","",'[1]Prezenční listina'!B3)</f>
        <v>Tichý Filip</v>
      </c>
      <c r="B52" s="18" t="str">
        <f>IF('[1]Prezenční listina'!C3="","",'[1]Prezenční listina'!C3)</f>
        <v/>
      </c>
      <c r="C52" s="25">
        <v>131</v>
      </c>
      <c r="D52" s="26">
        <v>103</v>
      </c>
      <c r="E52" s="20">
        <v>104</v>
      </c>
      <c r="F52" s="21">
        <f t="shared" si="0"/>
        <v>338</v>
      </c>
      <c r="G52" s="17">
        <f>IF(F52="","",RANK(F52,$F$11:$F$56))</f>
        <v>42</v>
      </c>
    </row>
    <row r="53" spans="1:7" ht="16.5" thickBot="1">
      <c r="A53" s="47" t="str">
        <f>IF('[1]Prezenční listina'!B4="","",'[1]Prezenční listina'!B4)</f>
        <v>Louda Jaroslav - Pi.</v>
      </c>
      <c r="B53" s="47" t="str">
        <f>IF('[1]Prezenční listina'!C4="","",'[1]Prezenční listina'!C4)</f>
        <v>KVZ Turnov</v>
      </c>
      <c r="C53" s="49">
        <v>133</v>
      </c>
      <c r="D53" s="49">
        <v>95</v>
      </c>
      <c r="E53" s="49">
        <v>94</v>
      </c>
      <c r="F53" s="50">
        <f t="shared" si="0"/>
        <v>322</v>
      </c>
      <c r="G53" s="51">
        <f>IF(F53="","",RANK(F53,$F$11:$F$56))</f>
        <v>43</v>
      </c>
    </row>
    <row r="54" spans="1:7" ht="16.5" thickBot="1">
      <c r="A54" s="47" t="str">
        <f>IF('[1]Prezenční listina'!B24="","",'[1]Prezenční listina'!B24)</f>
        <v>Louda Jaroslav - REV</v>
      </c>
      <c r="B54" s="47" t="str">
        <f>IF('[1]Prezenční listina'!C24="","",'[1]Prezenční listina'!C24)</f>
        <v>KVZ Turnov</v>
      </c>
      <c r="C54" s="49">
        <v>134</v>
      </c>
      <c r="D54" s="49">
        <v>85</v>
      </c>
      <c r="E54" s="49">
        <v>102</v>
      </c>
      <c r="F54" s="50">
        <f t="shared" si="0"/>
        <v>321</v>
      </c>
      <c r="G54" s="51">
        <f>IF(F54="","",RANK(F54,$F$11:$F$56))</f>
        <v>44</v>
      </c>
    </row>
    <row r="55" spans="1:7" ht="16.5" thickBot="1">
      <c r="A55" s="47" t="str">
        <f>IF('[1]Prezenční listina'!B6="","",'[1]Prezenční listina'!B6)</f>
        <v>Šídová Olga - REV</v>
      </c>
      <c r="B55" s="47" t="str">
        <f>IF('[1]Prezenční listina'!C6="","",'[1]Prezenční listina'!C6)</f>
        <v>KVZ Turnov</v>
      </c>
      <c r="C55" s="49">
        <v>115</v>
      </c>
      <c r="D55" s="49">
        <v>90</v>
      </c>
      <c r="E55" s="49">
        <v>50</v>
      </c>
      <c r="F55" s="50">
        <f t="shared" si="0"/>
        <v>255</v>
      </c>
      <c r="G55" s="51">
        <f>IF(F55="","",RANK(F55,$F$11:$F$56))</f>
        <v>45</v>
      </c>
    </row>
    <row r="56" spans="1:7" ht="15.75">
      <c r="A56" s="18" t="str">
        <f>IF('[1]Prezenční listina'!B45="","",'[1]Prezenční listina'!B45)</f>
        <v/>
      </c>
      <c r="B56" s="18" t="str">
        <f>IF('[1]Prezenční listina'!C45="","",'[1]Prezenční listina'!C45)</f>
        <v/>
      </c>
      <c r="C56" s="25"/>
      <c r="D56" s="26"/>
      <c r="E56" s="20"/>
      <c r="F56" s="21" t="str">
        <f t="shared" si="0"/>
        <v/>
      </c>
      <c r="G56" s="17" t="str">
        <f>IF(F56="","",RANK(F56,$F$11:$F$56))</f>
        <v/>
      </c>
    </row>
  </sheetData>
  <mergeCells count="9">
    <mergeCell ref="B7:G7"/>
    <mergeCell ref="B8:G8"/>
    <mergeCell ref="F9:G9"/>
    <mergeCell ref="A1:G1"/>
    <mergeCell ref="B2:G2"/>
    <mergeCell ref="B3:G3"/>
    <mergeCell ref="B4:G4"/>
    <mergeCell ref="B5:G5"/>
    <mergeCell ref="B6:G6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</dc:creator>
  <cp:lastModifiedBy>JARDA</cp:lastModifiedBy>
  <dcterms:created xsi:type="dcterms:W3CDTF">2019-07-07T16:24:00Z</dcterms:created>
  <dcterms:modified xsi:type="dcterms:W3CDTF">2019-07-08T05:40:32Z</dcterms:modified>
</cp:coreProperties>
</file>